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 firstSheet="1" activeTab="1"/>
  </bookViews>
  <sheets>
    <sheet name="прил2 доходы (2)" sheetId="24" state="hidden" r:id="rId1"/>
    <sheet name="прил2 доходы" sheetId="22" r:id="rId2"/>
  </sheets>
  <definedNames>
    <definedName name="_xlnm.Print_Titles" localSheetId="1">'прил2 доходы'!$7:$7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4"/>
  <c r="E15"/>
  <c r="F44"/>
  <c r="E44"/>
  <c r="F42"/>
  <c r="E42"/>
  <c r="F37"/>
  <c r="E29"/>
  <c r="E28"/>
  <c r="E27" s="1"/>
  <c r="E26" s="1"/>
  <c r="E22"/>
  <c r="F15"/>
  <c r="E14"/>
  <c r="E13"/>
  <c r="E12"/>
  <c r="F5"/>
  <c r="E6"/>
  <c r="E5" s="1"/>
  <c r="G1"/>
  <c r="G8"/>
  <c r="G9"/>
  <c r="G10"/>
  <c r="G11"/>
  <c r="G16"/>
  <c r="G17"/>
  <c r="G15" s="1"/>
  <c r="G18"/>
  <c r="G19"/>
  <c r="G20"/>
  <c r="G23"/>
  <c r="G24"/>
  <c r="G25"/>
  <c r="G29"/>
  <c r="G30"/>
  <c r="G31"/>
  <c r="G32"/>
  <c r="G33"/>
  <c r="G34"/>
  <c r="G35"/>
  <c r="G36"/>
  <c r="G38"/>
  <c r="G39"/>
  <c r="G40"/>
  <c r="G41"/>
  <c r="G43"/>
  <c r="G42" s="1"/>
  <c r="G45"/>
  <c r="D44"/>
  <c r="C44"/>
  <c r="D42"/>
  <c r="C42"/>
  <c r="D37"/>
  <c r="G37" s="1"/>
  <c r="D29"/>
  <c r="D28"/>
  <c r="G28" s="1"/>
  <c r="C27"/>
  <c r="C26" s="1"/>
  <c r="C21" s="1"/>
  <c r="D22"/>
  <c r="G22" s="1"/>
  <c r="C15"/>
  <c r="C7" s="1"/>
  <c r="D14"/>
  <c r="G14" s="1"/>
  <c r="D13"/>
  <c r="G13" s="1"/>
  <c r="D12"/>
  <c r="G12" s="1"/>
  <c r="D6"/>
  <c r="D5" s="1"/>
  <c r="C5"/>
  <c r="G5" s="1"/>
  <c r="E82" i="22"/>
  <c r="D81"/>
  <c r="C81"/>
  <c r="E81" s="1"/>
  <c r="E80"/>
  <c r="E79"/>
  <c r="D79"/>
  <c r="C79"/>
  <c r="E78"/>
  <c r="E77"/>
  <c r="E76"/>
  <c r="E75"/>
  <c r="D74"/>
  <c r="E74" s="1"/>
  <c r="E73"/>
  <c r="E72"/>
  <c r="E71"/>
  <c r="E70"/>
  <c r="E69"/>
  <c r="E68"/>
  <c r="E67"/>
  <c r="D66"/>
  <c r="E66" s="1"/>
  <c r="D65"/>
  <c r="E65" s="1"/>
  <c r="C64"/>
  <c r="C63"/>
  <c r="E62"/>
  <c r="E61"/>
  <c r="E60"/>
  <c r="E59"/>
  <c r="D59"/>
  <c r="C58"/>
  <c r="E57"/>
  <c r="E56"/>
  <c r="E55"/>
  <c r="E54"/>
  <c r="E52" s="1"/>
  <c r="E53"/>
  <c r="D52"/>
  <c r="C52"/>
  <c r="C44" s="1"/>
  <c r="D51"/>
  <c r="E51" s="1"/>
  <c r="D50"/>
  <c r="E50" s="1"/>
  <c r="D49"/>
  <c r="E49" s="1"/>
  <c r="E48"/>
  <c r="E47"/>
  <c r="E46"/>
  <c r="E45"/>
  <c r="D43"/>
  <c r="E43" s="1"/>
  <c r="C42"/>
  <c r="E39"/>
  <c r="E38"/>
  <c r="E37"/>
  <c r="E36"/>
  <c r="E35" s="1"/>
  <c r="D35"/>
  <c r="C35"/>
  <c r="E34"/>
  <c r="E33" s="1"/>
  <c r="D33"/>
  <c r="D32" s="1"/>
  <c r="C33"/>
  <c r="E31"/>
  <c r="E30"/>
  <c r="E29" s="1"/>
  <c r="C29"/>
  <c r="E28"/>
  <c r="E27" s="1"/>
  <c r="D27"/>
  <c r="D21" s="1"/>
  <c r="C27"/>
  <c r="E26"/>
  <c r="E25" s="1"/>
  <c r="D25"/>
  <c r="C25"/>
  <c r="E24"/>
  <c r="E23"/>
  <c r="E22" s="1"/>
  <c r="E21" s="1"/>
  <c r="D22"/>
  <c r="C22"/>
  <c r="C21" s="1"/>
  <c r="E20"/>
  <c r="E19"/>
  <c r="E18"/>
  <c r="E17" s="1"/>
  <c r="D17"/>
  <c r="C17"/>
  <c r="E16"/>
  <c r="E15"/>
  <c r="E14"/>
  <c r="D13"/>
  <c r="C13"/>
  <c r="E12"/>
  <c r="E11" s="1"/>
  <c r="D11"/>
  <c r="C11"/>
  <c r="E10"/>
  <c r="E9" s="1"/>
  <c r="D9"/>
  <c r="C9"/>
  <c r="D44" l="1"/>
  <c r="E13"/>
  <c r="D8"/>
  <c r="C32"/>
  <c r="E32"/>
  <c r="E8" s="1"/>
  <c r="C41"/>
  <c r="C40" s="1"/>
  <c r="D64"/>
  <c r="D63" s="1"/>
  <c r="D58" s="1"/>
  <c r="G44" i="24"/>
  <c r="G6"/>
  <c r="D7"/>
  <c r="G7"/>
  <c r="F7"/>
  <c r="F27"/>
  <c r="F26" s="1"/>
  <c r="F21" s="1"/>
  <c r="E7"/>
  <c r="E21"/>
  <c r="E4" s="1"/>
  <c r="E3" s="1"/>
  <c r="C4"/>
  <c r="C3" s="1"/>
  <c r="D27"/>
  <c r="G27" s="1"/>
  <c r="G26" s="1"/>
  <c r="G21" s="1"/>
  <c r="G4" s="1"/>
  <c r="G3" s="1"/>
  <c r="E44" i="22"/>
  <c r="C8"/>
  <c r="C83" s="1"/>
  <c r="D42"/>
  <c r="E42" s="1"/>
  <c r="F4" i="24" l="1"/>
  <c r="E64" i="22"/>
  <c r="E63" s="1"/>
  <c r="E58" s="1"/>
  <c r="F3" i="24"/>
  <c r="D26"/>
  <c r="D21" s="1"/>
  <c r="D4" s="1"/>
  <c r="D3" s="1"/>
  <c r="D41" i="22"/>
  <c r="D40" s="1"/>
  <c r="D83" s="1"/>
  <c r="E41"/>
  <c r="E40" s="1"/>
  <c r="E83" s="1"/>
</calcChain>
</file>

<file path=xl/sharedStrings.xml><?xml version="1.0" encoding="utf-8"?>
<sst xmlns="http://schemas.openxmlformats.org/spreadsheetml/2006/main" count="234" uniqueCount="142">
  <si>
    <t>Утверждено на год</t>
  </si>
  <si>
    <t>Изменения (+;-)</t>
  </si>
  <si>
    <t>План с учетом изменения</t>
  </si>
  <si>
    <t>ДОХОДЫ БЮДЖЕТА ГОРОДСКОГО ОКРУГА "ГОРОД КЫЗЫЛ РЕСПУБЛИКИ ТЫВА" НА 2016 ГОД</t>
  </si>
  <si>
    <t>(тыс. руб.)</t>
  </si>
  <si>
    <t>Код дохода</t>
  </si>
  <si>
    <t>Наименование платежей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</si>
  <si>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</si>
  <si>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</si>
  <si>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</si>
  <si>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</si>
  <si>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00010102000000000000</t>
  </si>
  <si>
    <t>Налог на доходы физических лиц</t>
  </si>
  <si>
    <t xml:space="preserve"> 00010300000000000000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</si>
  <si>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</si>
  <si>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</si>
  <si>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</si>
  <si>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</si>
  <si>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</si>
  <si>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00010502000000000000</t>
  </si>
  <si>
    <t>Единый налог на вмененный доход для отдельных видов деятельности</t>
  </si>
  <si>
    <t>00010503000000000000</t>
  </si>
  <si>
    <t>Единый сельскохозяйственный налог</t>
  </si>
  <si>
    <t xml:space="preserve"> 00010504000000000000</t>
  </si>
  <si>
    <t>Налог, взимаемый в связи с применением патентной системы налогообложения</t>
  </si>
  <si>
    <t>00010600000000000000</t>
  </si>
  <si>
    <t>НАЛОГИ НА ИМУЩЕСТВО</t>
  </si>
  <si>
    <t>00010601000000000000</t>
  </si>
  <si>
    <t>Налог на имущество физических лиц</t>
  </si>
  <si>
    <t>00010606000000000000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</si>
  <si>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</si>
  <si>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</si>
  <si>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</si>
  <si>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</si>
  <si>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</si>
  <si>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</si>
  <si>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</si>
  <si>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00011105012040000120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</si>
  <si>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</si>
  <si>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</si>
  <si>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</si>
  <si>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00011107000000000000</t>
  </si>
  <si>
    <t>Платежи от государственных и муниципальных унитарных предприятий</t>
  </si>
  <si>
    <t>00011107014040000120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</si>
  <si>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</si>
  <si>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</si>
  <si>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</si>
  <si>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</si>
  <si>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</si>
  <si>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</si>
  <si>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</si>
  <si>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00011201000000000000</t>
  </si>
  <si>
    <t>Плата за негативное воздействие на окружающую среду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</si>
  <si>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</si>
  <si>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</si>
  <si>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</si>
  <si>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</si>
  <si>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</si>
  <si>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</si>
  <si>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00011402043040000410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</si>
  <si>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</si>
  <si>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00011406000000000000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</si>
  <si>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</si>
  <si>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</si>
  <si>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</si>
  <si>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00011406024040000400</t>
  </si>
  <si>
    <t>Доходы от продажи земельных участков, нахоящихся в муниципальногй собственности</t>
  </si>
  <si>
    <t>00011600000000000000</t>
  </si>
  <si>
    <t>ШТРАФЫ, САНКЦИИ, ВОЗМЕЩЕНИЕ УЩЕРБА</t>
  </si>
  <si>
    <t xml:space="preserve"> 00011700000000000000</t>
  </si>
  <si>
    <t>Прочие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</si>
  <si>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</si>
  <si>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</si>
  <si>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</si>
  <si>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</si>
  <si>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00020201000000000000</t>
  </si>
  <si>
    <t>Дотации бюджетам субъектов Российской Федерации и муниципальных образований</t>
  </si>
  <si>
    <t>00020201003040000151</t>
  </si>
  <si>
    <t>Дотации бюджетам городских округов на поддержку мер по обеспечению сбалансированности бюджетов</t>
  </si>
  <si>
    <t>00020202000000000000</t>
  </si>
  <si>
    <t>Субсидии бюджетам  муниципальных образований</t>
  </si>
  <si>
    <t>00020202041010000151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</si>
  <si>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</si>
  <si>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00020202088040000151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</si>
  <si>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</si>
  <si>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</si>
  <si>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00020202088040004151</t>
  </si>
  <si>
    <t>00020202089040004151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</si>
  <si>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</si>
  <si>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00020202207040000151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</si>
  <si>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</si>
  <si>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00020202999040000151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</si>
  <si>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</si>
  <si>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</si>
  <si>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на оздоровление детей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</si>
  <si>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</si>
  <si>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Субсидии на реализацию мероприятий по оказанию поддержки детям, оказавшимся в трудной жизненной ситуации</t>
  </si>
  <si>
    <t>00020203000000000000</t>
  </si>
  <si>
    <t>Субвенции бюджетам  муниципальных образований</t>
  </si>
  <si>
    <t>00020203001040000151</t>
  </si>
  <si>
    <t>Субвенции бюджетам городских округов на оплату жилищно-коммунальных услуг отдельным категориям граждан</t>
  </si>
  <si>
    <t>00020203007040000151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</si>
  <si>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</si>
  <si>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00020203013040000151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</si>
  <si>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</si>
  <si>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00020203022040000151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</si>
  <si>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</si>
  <si>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00020203024040000151</t>
  </si>
  <si>
    <t xml:space="preserve">Субвенции бюджетам городских округов на выполнение передаваемых полномочий 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</si>
  <si>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</si>
  <si>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в том числе общие образовательные учреждения</t>
  </si>
  <si>
    <t xml:space="preserve">                        дошкольные образовательные учреждения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</si>
  <si>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</si>
  <si>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</si>
  <si>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>Субвенции бюджетам городских округов на выполнение  передаваемых полномочий субъектов Российской Федерации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</si>
  <si>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</si>
  <si>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осуществление передаваемых полномочий по административным комиссиям</t>
  </si>
  <si>
    <t>Субвенции бюджетам городских округов на реализацию Закона РТ "О погребении и похоронном деле"</t>
  </si>
  <si>
    <t>Субвенции бюджетам городских округов на осуществление переданных полномочий по комиссии по делам несовершеннолетних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</si>
  <si>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</si>
  <si>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00020303029040000151</t>
  </si>
  <si>
    <t>00020203121040000151</t>
  </si>
  <si>
    <t>Субвенции бюджетам городских округов на проведение Всероссийской сельскохозяйственной переписи в 2016 году</t>
  </si>
  <si>
    <t>00020203122040000151</t>
  </si>
  <si>
    <t xml:space="preserve"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
</t>
  </si>
  <si>
    <t>00020203143040000151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</si>
  <si>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</si>
  <si>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00020204000000000000</t>
  </si>
  <si>
    <t>Иные межбюджетные трансферты</t>
  </si>
  <si>
    <t>00020204025040000151</t>
  </si>
  <si>
    <t xml:space="preserve">Межбюджетные трансферты, передаваемые бюджетам городских округов на комплектование книжных фондов библиотек муниципальных образований
</t>
  </si>
  <si>
    <t>00021900000000000000</t>
  </si>
  <si>
    <t>Возврат остатков субсидий, субвенций и иных межбюджетных трансфертов, имеющих  целевое назначение, прошлых лет</t>
  </si>
  <si>
    <t>00021904000040000151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</si>
  <si>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</si>
  <si>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/>
  </si>
  <si>
    <t>Итого доходов</t>
  </si>
  <si>
    <t>Приложение 4</t>
  </si>
  <si>
    <t>+</t>
  </si>
  <si>
    <t>-</t>
  </si>
  <si>
    <t>от  "28" декабря 2016 года № 304</t>
  </si>
  <si>
    <t>к решению Хурала представителей г. Кызыла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</si>
</sst>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;[Red]\-#,##0.0;0.0"/>
    <numFmt numFmtId="166" formatCode="#,##0.00;[Red]\-#,##0.00;0.00"/>
    <numFmt numFmtId="167" formatCode="#,##0.0_ ;[Red]\-#,##0.0\ 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Font="1" applyAlignment="1">
      <alignment horizontal="right"/>
    </xf>
    <xf numFmtId="0" fontId="5" fillId="0" borderId="0" xfId="1" applyFont="1" applyAlignment="1" applyProtection="1">
      <alignment horizontal="right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wrapText="1"/>
      <protection hidden="1"/>
    </xf>
    <xf numFmtId="165" fontId="4" fillId="0" borderId="2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right" vertical="center"/>
      <protection hidden="1"/>
    </xf>
    <xf numFmtId="49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wrapText="1"/>
      <protection hidden="1"/>
    </xf>
    <xf numFmtId="165" fontId="3" fillId="0" borderId="2" xfId="1" applyNumberFormat="1" applyFont="1" applyFill="1" applyBorder="1" applyAlignment="1" applyProtection="1">
      <alignment horizontal="right" vertical="center"/>
      <protection hidden="1"/>
    </xf>
    <xf numFmtId="164" fontId="3" fillId="0" borderId="1" xfId="1" applyNumberFormat="1" applyFont="1" applyBorder="1" applyAlignment="1">
      <alignment vertical="center"/>
    </xf>
    <xf numFmtId="0" fontId="6" fillId="0" borderId="1" xfId="0" applyFont="1" applyFill="1" applyBorder="1" applyAlignment="1">
      <alignment wrapText="1"/>
    </xf>
    <xf numFmtId="0" fontId="4" fillId="0" borderId="1" xfId="1" applyNumberFormat="1" applyFont="1" applyFill="1" applyBorder="1" applyAlignment="1" applyProtection="1">
      <alignment vertical="center" wrapText="1"/>
      <protection hidden="1"/>
    </xf>
    <xf numFmtId="164" fontId="4" fillId="0" borderId="1" xfId="1" applyNumberFormat="1" applyFont="1" applyBorder="1" applyAlignment="1">
      <alignment vertical="center"/>
    </xf>
    <xf numFmtId="49" fontId="4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NumberFormat="1" applyFont="1" applyFill="1" applyBorder="1" applyAlignment="1" applyProtection="1">
      <alignment vertical="center" wrapText="1"/>
      <protection hidden="1"/>
    </xf>
    <xf numFmtId="49" fontId="4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 applyProtection="1">
      <alignment vertical="top" wrapText="1"/>
      <protection hidden="1"/>
    </xf>
    <xf numFmtId="164" fontId="3" fillId="0" borderId="1" xfId="1" applyNumberFormat="1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0" fontId="3" fillId="0" borderId="2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top" wrapText="1"/>
    </xf>
    <xf numFmtId="164" fontId="3" fillId="0" borderId="0" xfId="1" applyNumberFormat="1" applyFont="1"/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wrapText="1"/>
      <protection hidden="1"/>
    </xf>
    <xf numFmtId="166" fontId="3" fillId="0" borderId="2" xfId="1" applyNumberFormat="1" applyFont="1" applyFill="1" applyBorder="1" applyAlignment="1" applyProtection="1">
      <alignment horizontal="right" vertical="center"/>
      <protection hidden="1"/>
    </xf>
    <xf numFmtId="49" fontId="3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vertical="center" wrapText="1"/>
    </xf>
    <xf numFmtId="166" fontId="7" fillId="0" borderId="2" xfId="1" applyNumberFormat="1" applyFont="1" applyFill="1" applyBorder="1" applyAlignment="1" applyProtection="1">
      <alignment horizontal="right" vertical="center"/>
      <protection hidden="1"/>
    </xf>
    <xf numFmtId="165" fontId="7" fillId="0" borderId="2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Border="1" applyAlignment="1">
      <alignment vertical="center"/>
    </xf>
    <xf numFmtId="0" fontId="7" fillId="0" borderId="0" xfId="1" applyFont="1"/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vertical="center" wrapText="1"/>
      <protection hidden="1"/>
    </xf>
    <xf numFmtId="166" fontId="4" fillId="0" borderId="2" xfId="1" applyNumberFormat="1" applyFont="1" applyFill="1" applyBorder="1" applyAlignment="1" applyProtection="1">
      <alignment horizontal="right" vertical="center"/>
      <protection hidden="1"/>
    </xf>
    <xf numFmtId="166" fontId="4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/>
    <xf numFmtId="165" fontId="3" fillId="0" borderId="2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164" fontId="8" fillId="0" borderId="1" xfId="1" applyNumberFormat="1" applyFont="1" applyBorder="1" applyAlignment="1">
      <alignment vertical="center"/>
    </xf>
    <xf numFmtId="49" fontId="3" fillId="0" borderId="4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left" vertical="top" wrapText="1"/>
      <protection hidden="1"/>
    </xf>
    <xf numFmtId="165" fontId="3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4" xfId="1" applyNumberFormat="1" applyFont="1" applyBorder="1" applyAlignment="1">
      <alignment vertical="center"/>
    </xf>
    <xf numFmtId="166" fontId="4" fillId="0" borderId="6" xfId="1" applyNumberFormat="1" applyFont="1" applyFill="1" applyBorder="1" applyAlignment="1" applyProtection="1">
      <alignment horizontal="center" vertical="center"/>
      <protection hidden="1"/>
    </xf>
    <xf numFmtId="166" fontId="4" fillId="0" borderId="7" xfId="1" applyNumberFormat="1" applyFont="1" applyFill="1" applyBorder="1" applyAlignment="1" applyProtection="1">
      <alignment horizontal="center"/>
      <protection hidden="1"/>
    </xf>
    <xf numFmtId="165" fontId="4" fillId="0" borderId="7" xfId="1" applyNumberFormat="1" applyFont="1" applyFill="1" applyBorder="1" applyAlignment="1" applyProtection="1">
      <alignment horizontal="right"/>
      <protection hidden="1"/>
    </xf>
    <xf numFmtId="0" fontId="3" fillId="0" borderId="8" xfId="1" applyFont="1" applyBorder="1" applyAlignment="1" applyProtection="1">
      <alignment horizontal="center" vertical="center"/>
      <protection hidden="1"/>
    </xf>
    <xf numFmtId="0" fontId="3" fillId="0" borderId="8" xfId="1" applyFont="1" applyBorder="1" applyProtection="1">
      <protection hidden="1"/>
    </xf>
    <xf numFmtId="0" fontId="3" fillId="0" borderId="8" xfId="1" applyFont="1" applyBorder="1" applyAlignment="1" applyProtection="1">
      <alignment horizontal="right"/>
      <protection hidden="1"/>
    </xf>
    <xf numFmtId="0" fontId="3" fillId="0" borderId="0" xfId="1" applyFont="1" applyAlignment="1">
      <alignment horizontal="center" vertical="center"/>
    </xf>
    <xf numFmtId="167" fontId="3" fillId="0" borderId="0" xfId="1" applyNumberFormat="1" applyFont="1"/>
    <xf numFmtId="49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2" xfId="1" applyNumberFormat="1" applyFont="1" applyFill="1" applyBorder="1" applyAlignment="1" applyProtection="1">
      <alignment horizontal="center" vertical="center"/>
      <protection hidden="1"/>
    </xf>
    <xf numFmtId="166" fontId="7" fillId="2" borderId="2" xfId="1" applyNumberFormat="1" applyFont="1" applyFill="1" applyBorder="1" applyAlignment="1" applyProtection="1">
      <alignment horizontal="right" vertical="center"/>
      <protection hidden="1"/>
    </xf>
    <xf numFmtId="165" fontId="7" fillId="2" borderId="2" xfId="1" applyNumberFormat="1" applyFont="1" applyFill="1" applyBorder="1" applyAlignment="1" applyProtection="1">
      <alignment horizontal="right" vertical="center"/>
      <protection hidden="1"/>
    </xf>
    <xf numFmtId="164" fontId="7" fillId="2" borderId="1" xfId="1" applyNumberFormat="1" applyFont="1" applyFill="1" applyBorder="1" applyAlignment="1">
      <alignment vertical="center"/>
    </xf>
    <xf numFmtId="0" fontId="3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opLeftCell="A24" workbookViewId="0">
      <selection activeCell="B31" sqref="B31"/>
    </sheetView>
  </sheetViews>
  <sheetFormatPr defaultColWidth="9.140625" defaultRowHeight="12.75"/>
  <cols>
    <col min="1" max="1" width="22.7109375" style="64" customWidth="1"/>
    <col min="2" max="2" width="58.5703125" style="3" customWidth="1"/>
    <col min="3" max="3" width="13.42578125" style="4" customWidth="1"/>
    <col min="4" max="4" width="14" style="3" customWidth="1"/>
    <col min="5" max="5" width="11.28515625" style="3" customWidth="1"/>
    <col min="6" max="6" width="10.5703125" style="3" customWidth="1"/>
    <col min="7" max="7" width="11" style="3" customWidth="1"/>
    <col min="8" max="193" width="9.140625" style="3" customWidth="1"/>
    <col min="194" max="16384" width="9.140625" style="3"/>
  </cols>
  <sheetData>
    <row r="1" spans="1:7" ht="12.75" hidden="1" customHeight="1">
      <c r="A1" s="21" t="s">
        <v>69</v>
      </c>
      <c r="B1" s="9" t="s">
        <v>70</v>
      </c>
      <c r="C1" s="10"/>
      <c r="D1" s="10"/>
      <c r="E1" s="10"/>
      <c r="F1" s="10"/>
      <c r="G1" s="15">
        <f>C1+D1</f>
        <v>0</v>
      </c>
    </row>
    <row r="2" spans="1:7" ht="12.75" customHeight="1">
      <c r="A2" s="66"/>
      <c r="B2" s="9"/>
      <c r="C2" s="10"/>
      <c r="D2" s="10"/>
      <c r="E2" s="67" t="s">
        <v>138</v>
      </c>
      <c r="F2" s="67" t="s">
        <v>139</v>
      </c>
      <c r="G2" s="15"/>
    </row>
    <row r="3" spans="1:7">
      <c r="A3" s="22" t="s">
        <v>71</v>
      </c>
      <c r="B3" s="9" t="s">
        <v>72</v>
      </c>
      <c r="C3" s="11">
        <f>C4+C44</f>
        <v>1858901.1943600001</v>
      </c>
      <c r="D3" s="11">
        <f>D4+D44</f>
        <v>140876.57796000002</v>
      </c>
      <c r="E3" s="11">
        <f t="shared" ref="E3:F3" si="0">E4+E44</f>
        <v>457045.67796000006</v>
      </c>
      <c r="F3" s="11">
        <f t="shared" si="0"/>
        <v>-316169.10000000003</v>
      </c>
      <c r="G3" s="11">
        <f>G4+G44</f>
        <v>1999777.7723200002</v>
      </c>
    </row>
    <row r="4" spans="1:7" ht="25.5">
      <c r="A4" s="22" t="s">
        <v>73</v>
      </c>
      <c r="B4" s="9" t="s">
        <v>74</v>
      </c>
      <c r="C4" s="11">
        <f>C7+C21+C42+C5</f>
        <v>1858914.5</v>
      </c>
      <c r="D4" s="11">
        <f>D7+D21+D42+D5</f>
        <v>140876.57796000002</v>
      </c>
      <c r="E4" s="11">
        <f t="shared" ref="E4" si="1">E7+E21+E42+E5</f>
        <v>457045.67796000006</v>
      </c>
      <c r="F4" s="11">
        <f>F7+F21+F42+F5</f>
        <v>-316169.10000000003</v>
      </c>
      <c r="G4" s="11">
        <f>G7+G21+G42+G5</f>
        <v>1999791.0779600001</v>
      </c>
    </row>
    <row r="5" spans="1:7" ht="25.5">
      <c r="A5" s="22" t="s">
        <v>75</v>
      </c>
      <c r="B5" s="9" t="s">
        <v>76</v>
      </c>
      <c r="C5" s="10">
        <f>C6</f>
        <v>4696.5</v>
      </c>
      <c r="D5" s="10">
        <f>D6</f>
        <v>11308.800000000001</v>
      </c>
      <c r="E5" s="10">
        <f t="shared" ref="E5:F5" si="2">E6</f>
        <v>11308.800000000001</v>
      </c>
      <c r="F5" s="10">
        <f t="shared" si="2"/>
        <v>0</v>
      </c>
      <c r="G5" s="18">
        <f>C5+D5</f>
        <v>16005.300000000001</v>
      </c>
    </row>
    <row r="6" spans="1:7" ht="25.5">
      <c r="A6" s="23" t="s">
        <v>77</v>
      </c>
      <c r="B6" s="13" t="s">
        <v>78</v>
      </c>
      <c r="C6" s="14">
        <v>4696.5</v>
      </c>
      <c r="D6" s="24">
        <f>2699.6+8609.2</f>
        <v>11308.800000000001</v>
      </c>
      <c r="E6" s="24">
        <f t="shared" ref="E6" si="3">2699.6+8609.2</f>
        <v>11308.800000000001</v>
      </c>
      <c r="F6" s="24"/>
      <c r="G6" s="15">
        <f>C6+D6</f>
        <v>16005.300000000001</v>
      </c>
    </row>
    <row r="7" spans="1:7">
      <c r="A7" s="22" t="s">
        <v>79</v>
      </c>
      <c r="B7" s="9" t="s">
        <v>80</v>
      </c>
      <c r="C7" s="11">
        <f>C9+C10+C11+C15+C14+C12+C13</f>
        <v>381226.10000000003</v>
      </c>
      <c r="D7" s="11">
        <f>D9+D10+D11+D15+D14+D12+D13</f>
        <v>-66237.522039999982</v>
      </c>
      <c r="E7" s="11">
        <f t="shared" ref="E7:F7" si="4">E9+E10+E11+E15+E14+E12+E13</f>
        <v>235219.17796000003</v>
      </c>
      <c r="F7" s="11">
        <f t="shared" si="4"/>
        <v>-301456.7</v>
      </c>
      <c r="G7" s="11">
        <f t="shared" ref="G7" si="5">G9+G10+G11+G15+G14+G12+G13</f>
        <v>314988.57796000002</v>
      </c>
    </row>
    <row r="8" spans="1:7" ht="12.75" hidden="1" customHeight="1">
      <c r="A8" s="12"/>
      <c r="B8" s="25"/>
      <c r="C8" s="14"/>
      <c r="D8" s="14"/>
      <c r="E8" s="14"/>
      <c r="F8" s="14"/>
      <c r="G8" s="15">
        <f t="shared" ref="G8:G14" si="6">C8+D8</f>
        <v>0</v>
      </c>
    </row>
    <row r="9" spans="1:7" ht="38.25">
      <c r="A9" s="12" t="s">
        <v>81</v>
      </c>
      <c r="B9" s="13" t="s">
        <v>82</v>
      </c>
      <c r="C9" s="14">
        <v>54556.6</v>
      </c>
      <c r="D9" s="14">
        <v>43620.800000000003</v>
      </c>
      <c r="E9" s="14">
        <v>43620.800000000003</v>
      </c>
      <c r="F9" s="14"/>
      <c r="G9" s="26">
        <f t="shared" si="6"/>
        <v>98177.4</v>
      </c>
    </row>
    <row r="10" spans="1:7" ht="51" hidden="1" customHeight="1">
      <c r="A10" s="12" t="s">
        <v>83</v>
      </c>
      <c r="B10" s="25" t="s">
        <v>84</v>
      </c>
      <c r="C10" s="14"/>
      <c r="D10" s="14"/>
      <c r="E10" s="14"/>
      <c r="F10" s="14"/>
      <c r="G10" s="26">
        <f t="shared" si="6"/>
        <v>0</v>
      </c>
    </row>
    <row r="11" spans="1:7" ht="63.75">
      <c r="A11" s="12" t="s">
        <v>83</v>
      </c>
      <c r="B11" s="25" t="s">
        <v>85</v>
      </c>
      <c r="C11" s="14">
        <v>141620.6</v>
      </c>
      <c r="D11" s="14">
        <v>-141620.6</v>
      </c>
      <c r="E11" s="14"/>
      <c r="F11" s="14">
        <v>-141620.6</v>
      </c>
      <c r="G11" s="26">
        <f t="shared" si="6"/>
        <v>0</v>
      </c>
    </row>
    <row r="12" spans="1:7" ht="63.75">
      <c r="A12" s="12" t="s">
        <v>86</v>
      </c>
      <c r="B12" s="25" t="s">
        <v>85</v>
      </c>
      <c r="C12" s="14"/>
      <c r="D12" s="14">
        <f>141620.6+6908.77796</f>
        <v>148529.37796000001</v>
      </c>
      <c r="E12" s="14">
        <f t="shared" ref="E12" si="7">141620.6+6908.77796</f>
        <v>148529.37796000001</v>
      </c>
      <c r="F12" s="14"/>
      <c r="G12" s="26">
        <f t="shared" si="6"/>
        <v>148529.37796000001</v>
      </c>
    </row>
    <row r="13" spans="1:7" ht="51">
      <c r="A13" s="12" t="s">
        <v>87</v>
      </c>
      <c r="B13" s="25" t="s">
        <v>88</v>
      </c>
      <c r="C13" s="14"/>
      <c r="D13" s="14">
        <f>158666.7-93731.3-23029.3</f>
        <v>41906.100000000006</v>
      </c>
      <c r="E13" s="14">
        <f t="shared" ref="E13" si="8">158666.7-93731.3-23029.3</f>
        <v>41906.100000000006</v>
      </c>
      <c r="F13" s="14"/>
      <c r="G13" s="26">
        <f t="shared" si="6"/>
        <v>41906.100000000006</v>
      </c>
    </row>
    <row r="14" spans="1:7" ht="38.25">
      <c r="A14" s="12" t="s">
        <v>89</v>
      </c>
      <c r="B14" s="25" t="s">
        <v>90</v>
      </c>
      <c r="C14" s="14">
        <v>9350.7999999999993</v>
      </c>
      <c r="D14" s="27">
        <f>809.2-508</f>
        <v>301.20000000000005</v>
      </c>
      <c r="E14" s="27">
        <f t="shared" ref="E14" si="9">809.2-508</f>
        <v>301.20000000000005</v>
      </c>
      <c r="F14" s="27"/>
      <c r="G14" s="26">
        <f t="shared" si="6"/>
        <v>9652</v>
      </c>
    </row>
    <row r="15" spans="1:7">
      <c r="A15" s="23" t="s">
        <v>91</v>
      </c>
      <c r="B15" s="25" t="s">
        <v>92</v>
      </c>
      <c r="C15" s="28">
        <f>C16+C17+C18+C19+C20</f>
        <v>175698.1</v>
      </c>
      <c r="D15" s="28">
        <f>D16+D17+D18+D19+D20</f>
        <v>-158974.39999999999</v>
      </c>
      <c r="E15" s="28">
        <f>E16+E17+E18+E19+E20</f>
        <v>861.7</v>
      </c>
      <c r="F15" s="28">
        <f t="shared" ref="F15" si="10">F16+F17+F18+F19+F20</f>
        <v>-159836.1</v>
      </c>
      <c r="G15" s="28">
        <f t="shared" ref="G15" si="11">G16+G17+G18+G19+G20</f>
        <v>16723.7</v>
      </c>
    </row>
    <row r="16" spans="1:7" ht="127.5">
      <c r="A16" s="23"/>
      <c r="B16" s="13" t="s">
        <v>93</v>
      </c>
      <c r="C16" s="14">
        <v>2211.3000000000002</v>
      </c>
      <c r="D16" s="29"/>
      <c r="E16" s="29"/>
      <c r="F16" s="29"/>
      <c r="G16" s="26">
        <f>C16+D16</f>
        <v>2211.3000000000002</v>
      </c>
    </row>
    <row r="17" spans="1:8">
      <c r="A17" s="23"/>
      <c r="B17" s="30" t="s">
        <v>94</v>
      </c>
      <c r="C17" s="14">
        <v>14820.1</v>
      </c>
      <c r="D17" s="14">
        <v>-1169.4000000000001</v>
      </c>
      <c r="E17" s="14"/>
      <c r="F17" s="14">
        <v>-1169.4000000000001</v>
      </c>
      <c r="G17" s="26">
        <f>C17+D17</f>
        <v>13650.7</v>
      </c>
    </row>
    <row r="18" spans="1:8" ht="51">
      <c r="A18" s="23"/>
      <c r="B18" s="30" t="s">
        <v>84</v>
      </c>
      <c r="C18" s="14">
        <v>158666.70000000001</v>
      </c>
      <c r="D18" s="14">
        <v>-158666.70000000001</v>
      </c>
      <c r="E18" s="14"/>
      <c r="F18" s="14">
        <v>-158666.70000000001</v>
      </c>
      <c r="G18" s="26">
        <f>C18+D18</f>
        <v>0</v>
      </c>
      <c r="H18" s="31"/>
    </row>
    <row r="19" spans="1:8" ht="39.75" customHeight="1">
      <c r="A19" s="23"/>
      <c r="B19" s="30" t="s">
        <v>95</v>
      </c>
      <c r="C19" s="14"/>
      <c r="D19" s="14">
        <v>508</v>
      </c>
      <c r="E19" s="14">
        <v>508</v>
      </c>
      <c r="F19" s="14"/>
      <c r="G19" s="26">
        <f>C19+D19</f>
        <v>508</v>
      </c>
      <c r="H19" s="31"/>
    </row>
    <row r="20" spans="1:8" ht="25.5">
      <c r="A20" s="23"/>
      <c r="B20" s="30" t="s">
        <v>96</v>
      </c>
      <c r="C20" s="14"/>
      <c r="D20" s="14">
        <v>353.7</v>
      </c>
      <c r="E20" s="14">
        <v>353.7</v>
      </c>
      <c r="F20" s="14"/>
      <c r="G20" s="26">
        <f>C20+D20</f>
        <v>353.7</v>
      </c>
      <c r="H20" s="31"/>
    </row>
    <row r="21" spans="1:8">
      <c r="A21" s="22" t="s">
        <v>97</v>
      </c>
      <c r="B21" s="9" t="s">
        <v>98</v>
      </c>
      <c r="C21" s="10">
        <f>C24+C22+C25+C26+C40+C23+C38+C39+C41</f>
        <v>1472984.9</v>
      </c>
      <c r="D21" s="10">
        <f t="shared" ref="D21:G21" si="12">D24+D22+D25+D26+D40+D23+D38+D39+D41</f>
        <v>195807.30000000002</v>
      </c>
      <c r="E21" s="10">
        <f t="shared" ref="E21" si="13">E24+E22+E25+E26+E40+E23+E38+E39+E41</f>
        <v>210517.7</v>
      </c>
      <c r="F21" s="10">
        <f>F24+F22+F25+F26+F40+F23+F38+F39+F41</f>
        <v>-14710.400000000001</v>
      </c>
      <c r="G21" s="11">
        <f t="shared" si="12"/>
        <v>1668792.2</v>
      </c>
    </row>
    <row r="22" spans="1:8" ht="25.5">
      <c r="A22" s="32" t="s">
        <v>99</v>
      </c>
      <c r="B22" s="33" t="s">
        <v>100</v>
      </c>
      <c r="C22" s="34">
        <v>61410.400000000001</v>
      </c>
      <c r="D22" s="14">
        <f>5526.3+8622.7+11031.1</f>
        <v>25180.1</v>
      </c>
      <c r="E22" s="14">
        <f t="shared" ref="E22" si="14">5526.3+8622.7+11031.1</f>
        <v>25180.1</v>
      </c>
      <c r="F22" s="14"/>
      <c r="G22" s="15">
        <f>C22+D22</f>
        <v>86590.5</v>
      </c>
    </row>
    <row r="23" spans="1:8" ht="38.25">
      <c r="A23" s="35" t="s">
        <v>101</v>
      </c>
      <c r="B23" s="33" t="s">
        <v>102</v>
      </c>
      <c r="C23" s="34">
        <v>366.2</v>
      </c>
      <c r="D23" s="14">
        <v>47.6</v>
      </c>
      <c r="E23" s="14">
        <v>47.6</v>
      </c>
      <c r="F23" s="14"/>
      <c r="G23" s="15">
        <f>C23+D23</f>
        <v>413.8</v>
      </c>
    </row>
    <row r="24" spans="1:8" ht="38.25">
      <c r="A24" s="32" t="s">
        <v>103</v>
      </c>
      <c r="B24" s="33" t="s">
        <v>104</v>
      </c>
      <c r="C24" s="34">
        <v>1104</v>
      </c>
      <c r="D24" s="14">
        <v>-201.1</v>
      </c>
      <c r="E24" s="14"/>
      <c r="F24" s="14">
        <v>-201.1</v>
      </c>
      <c r="G24" s="15">
        <f>C24+D24</f>
        <v>902.9</v>
      </c>
    </row>
    <row r="25" spans="1:8" ht="31.5" customHeight="1">
      <c r="A25" s="32" t="s">
        <v>105</v>
      </c>
      <c r="B25" s="33" t="s">
        <v>106</v>
      </c>
      <c r="C25" s="34">
        <v>56006</v>
      </c>
      <c r="D25" s="14">
        <v>9500</v>
      </c>
      <c r="E25" s="14">
        <v>9500</v>
      </c>
      <c r="F25" s="14"/>
      <c r="G25" s="15">
        <f>C25+D25</f>
        <v>65506</v>
      </c>
    </row>
    <row r="26" spans="1:8" ht="25.5">
      <c r="A26" s="32" t="s">
        <v>107</v>
      </c>
      <c r="B26" s="33" t="s">
        <v>108</v>
      </c>
      <c r="C26" s="28">
        <f t="shared" ref="C26" si="15">C27+C30+C31+C32+C33+C34+C35+C36+C37</f>
        <v>1201280.8</v>
      </c>
      <c r="D26" s="28">
        <f>D27+D30+D31+D32+D33+D34+D35+D36+D37</f>
        <v>158721</v>
      </c>
      <c r="E26" s="28">
        <f t="shared" ref="E26:F26" si="16">E27+E30+E31+E32+E33+E34+E35+E36+E37</f>
        <v>173164.9</v>
      </c>
      <c r="F26" s="28">
        <f t="shared" si="16"/>
        <v>-14443.900000000001</v>
      </c>
      <c r="G26" s="28">
        <f>G27+G30+G31+G32+G33+G34+G35+G36+G37</f>
        <v>1360001.7999999998</v>
      </c>
    </row>
    <row r="27" spans="1:8" s="41" customFormat="1" ht="63.75">
      <c r="A27" s="36" t="s">
        <v>107</v>
      </c>
      <c r="B27" s="37" t="s">
        <v>109</v>
      </c>
      <c r="C27" s="38">
        <f>C28+C29</f>
        <v>1053003.7</v>
      </c>
      <c r="D27" s="39">
        <f>D28+D29</f>
        <v>168693.9</v>
      </c>
      <c r="E27" s="39">
        <f t="shared" ref="E27:F27" si="17">E28+E29</f>
        <v>168693.9</v>
      </c>
      <c r="F27" s="39">
        <f t="shared" si="17"/>
        <v>0</v>
      </c>
      <c r="G27" s="40">
        <f t="shared" ref="G27:G41" si="18">C27+D27</f>
        <v>1221697.5999999999</v>
      </c>
    </row>
    <row r="28" spans="1:8" s="41" customFormat="1">
      <c r="A28" s="36"/>
      <c r="B28" s="42" t="s">
        <v>110</v>
      </c>
      <c r="C28" s="38">
        <v>704944</v>
      </c>
      <c r="D28" s="39">
        <f>85655.8+34028.5+5503.7</f>
        <v>125188</v>
      </c>
      <c r="E28" s="39">
        <f t="shared" ref="E28" si="19">85655.8+34028.5+5503.7</f>
        <v>125188</v>
      </c>
      <c r="F28" s="39"/>
      <c r="G28" s="15">
        <f t="shared" si="18"/>
        <v>830132</v>
      </c>
    </row>
    <row r="29" spans="1:8" s="41" customFormat="1">
      <c r="A29" s="36"/>
      <c r="B29" s="42" t="s">
        <v>111</v>
      </c>
      <c r="C29" s="38">
        <v>348059.7</v>
      </c>
      <c r="D29" s="39">
        <f>35136.9+8369</f>
        <v>43505.9</v>
      </c>
      <c r="E29" s="39">
        <f t="shared" ref="E29" si="20">35136.9+8369</f>
        <v>43505.9</v>
      </c>
      <c r="F29" s="39"/>
      <c r="G29" s="15">
        <f t="shared" si="18"/>
        <v>391565.60000000003</v>
      </c>
    </row>
    <row r="30" spans="1:8" s="41" customFormat="1" ht="25.5">
      <c r="A30" s="36" t="s">
        <v>107</v>
      </c>
      <c r="B30" s="43" t="s">
        <v>112</v>
      </c>
      <c r="C30" s="38">
        <v>52518</v>
      </c>
      <c r="D30" s="39">
        <v>1177.4000000000001</v>
      </c>
      <c r="E30" s="39">
        <v>1177.4000000000001</v>
      </c>
      <c r="F30" s="39"/>
      <c r="G30" s="15">
        <f t="shared" si="18"/>
        <v>53695.4</v>
      </c>
    </row>
    <row r="31" spans="1:8" s="41" customFormat="1" ht="25.5">
      <c r="A31" s="36" t="s">
        <v>107</v>
      </c>
      <c r="B31" s="43" t="s">
        <v>112</v>
      </c>
      <c r="C31" s="38">
        <v>34637</v>
      </c>
      <c r="D31" s="39">
        <v>3193.6</v>
      </c>
      <c r="E31" s="39">
        <v>3193.6</v>
      </c>
      <c r="F31" s="39"/>
      <c r="G31" s="15">
        <f t="shared" si="18"/>
        <v>37830.6</v>
      </c>
    </row>
    <row r="32" spans="1:8" s="41" customFormat="1" ht="25.5">
      <c r="A32" s="36" t="s">
        <v>107</v>
      </c>
      <c r="B32" s="43" t="s">
        <v>114</v>
      </c>
      <c r="C32" s="38">
        <v>11013</v>
      </c>
      <c r="D32" s="39"/>
      <c r="E32" s="39"/>
      <c r="F32" s="39"/>
      <c r="G32" s="15">
        <f t="shared" si="18"/>
        <v>11013</v>
      </c>
    </row>
    <row r="33" spans="1:7" s="41" customFormat="1" ht="51">
      <c r="A33" s="36" t="s">
        <v>107</v>
      </c>
      <c r="B33" s="43" t="s">
        <v>115</v>
      </c>
      <c r="C33" s="38">
        <v>2546</v>
      </c>
      <c r="D33" s="39"/>
      <c r="E33" s="39"/>
      <c r="F33" s="39"/>
      <c r="G33" s="15">
        <f t="shared" si="18"/>
        <v>2546</v>
      </c>
    </row>
    <row r="34" spans="1:7" s="41" customFormat="1" ht="25.5">
      <c r="A34" s="36" t="s">
        <v>107</v>
      </c>
      <c r="B34" s="42" t="s">
        <v>116</v>
      </c>
      <c r="C34" s="38">
        <v>372</v>
      </c>
      <c r="D34" s="39"/>
      <c r="E34" s="39"/>
      <c r="F34" s="39"/>
      <c r="G34" s="15">
        <f t="shared" si="18"/>
        <v>372</v>
      </c>
    </row>
    <row r="35" spans="1:7" ht="25.5">
      <c r="A35" s="36" t="s">
        <v>107</v>
      </c>
      <c r="B35" s="44" t="s">
        <v>117</v>
      </c>
      <c r="C35" s="38">
        <v>1122</v>
      </c>
      <c r="D35" s="39">
        <v>100</v>
      </c>
      <c r="E35" s="39">
        <v>100</v>
      </c>
      <c r="F35" s="39"/>
      <c r="G35" s="15">
        <f t="shared" si="18"/>
        <v>1222</v>
      </c>
    </row>
    <row r="36" spans="1:7" ht="25.5">
      <c r="A36" s="36" t="s">
        <v>107</v>
      </c>
      <c r="B36" s="42" t="s">
        <v>118</v>
      </c>
      <c r="C36" s="38">
        <v>407</v>
      </c>
      <c r="D36" s="39"/>
      <c r="E36" s="39"/>
      <c r="F36" s="39"/>
      <c r="G36" s="15">
        <f t="shared" si="18"/>
        <v>407</v>
      </c>
    </row>
    <row r="37" spans="1:7" ht="51">
      <c r="A37" s="36" t="s">
        <v>107</v>
      </c>
      <c r="B37" s="45" t="s">
        <v>119</v>
      </c>
      <c r="C37" s="68">
        <v>45662.1</v>
      </c>
      <c r="D37" s="69">
        <f>-11332.1-3111.8</f>
        <v>-14443.900000000001</v>
      </c>
      <c r="E37" s="69"/>
      <c r="F37" s="69">
        <f t="shared" ref="F37" si="21">-11332.1-3111.8</f>
        <v>-14443.900000000001</v>
      </c>
      <c r="G37" s="70">
        <f t="shared" si="18"/>
        <v>31218.199999999997</v>
      </c>
    </row>
    <row r="38" spans="1:7" s="41" customFormat="1" ht="51" hidden="1" customHeight="1">
      <c r="A38" s="35" t="s">
        <v>120</v>
      </c>
      <c r="B38" s="33" t="s">
        <v>119</v>
      </c>
      <c r="C38" s="34"/>
      <c r="D38" s="14"/>
      <c r="E38" s="14"/>
      <c r="F38" s="14"/>
      <c r="G38" s="15">
        <f t="shared" si="18"/>
        <v>0</v>
      </c>
    </row>
    <row r="39" spans="1:7" s="41" customFormat="1" ht="25.5">
      <c r="A39" s="12" t="s">
        <v>121</v>
      </c>
      <c r="B39" s="33" t="s">
        <v>122</v>
      </c>
      <c r="C39" s="34">
        <v>440.5</v>
      </c>
      <c r="D39" s="39">
        <v>-65.400000000000006</v>
      </c>
      <c r="E39" s="39"/>
      <c r="F39" s="39">
        <v>-65.400000000000006</v>
      </c>
      <c r="G39" s="15">
        <f t="shared" si="18"/>
        <v>375.1</v>
      </c>
    </row>
    <row r="40" spans="1:7" ht="69.75" customHeight="1">
      <c r="A40" s="12" t="s">
        <v>123</v>
      </c>
      <c r="B40" s="46" t="s">
        <v>124</v>
      </c>
      <c r="C40" s="34">
        <v>152377</v>
      </c>
      <c r="D40" s="14">
        <v>2082</v>
      </c>
      <c r="E40" s="14">
        <v>2082</v>
      </c>
      <c r="F40" s="14"/>
      <c r="G40" s="15">
        <f t="shared" si="18"/>
        <v>154459</v>
      </c>
    </row>
    <row r="41" spans="1:7" ht="38.25">
      <c r="A41" s="12" t="s">
        <v>125</v>
      </c>
      <c r="B41" s="46" t="s">
        <v>126</v>
      </c>
      <c r="C41" s="34"/>
      <c r="D41" s="14">
        <v>543.1</v>
      </c>
      <c r="E41" s="14">
        <v>543.1</v>
      </c>
      <c r="F41" s="14"/>
      <c r="G41" s="15">
        <f t="shared" si="18"/>
        <v>543.1</v>
      </c>
    </row>
    <row r="42" spans="1:7" s="50" customFormat="1">
      <c r="A42" s="8" t="s">
        <v>127</v>
      </c>
      <c r="B42" s="47" t="s">
        <v>128</v>
      </c>
      <c r="C42" s="48">
        <f>C43</f>
        <v>7</v>
      </c>
      <c r="D42" s="48">
        <f t="shared" ref="D42:G42" si="22">D43</f>
        <v>-2</v>
      </c>
      <c r="E42" s="48">
        <f t="shared" si="22"/>
        <v>0</v>
      </c>
      <c r="F42" s="48">
        <f t="shared" si="22"/>
        <v>-2</v>
      </c>
      <c r="G42" s="49">
        <f t="shared" si="22"/>
        <v>5</v>
      </c>
    </row>
    <row r="43" spans="1:7" ht="42" customHeight="1">
      <c r="A43" s="12" t="s">
        <v>129</v>
      </c>
      <c r="B43" s="46" t="s">
        <v>130</v>
      </c>
      <c r="C43" s="34">
        <v>7</v>
      </c>
      <c r="D43" s="51">
        <v>-2</v>
      </c>
      <c r="E43" s="51"/>
      <c r="F43" s="51">
        <v>-2</v>
      </c>
      <c r="G43" s="15">
        <f>C43+D43</f>
        <v>5</v>
      </c>
    </row>
    <row r="44" spans="1:7" s="50" customFormat="1" ht="25.5">
      <c r="A44" s="8" t="s">
        <v>131</v>
      </c>
      <c r="B44" s="52" t="s">
        <v>132</v>
      </c>
      <c r="C44" s="10">
        <f>C45</f>
        <v>-13.30564</v>
      </c>
      <c r="D44" s="10">
        <f>D45</f>
        <v>0</v>
      </c>
      <c r="E44" s="10">
        <f t="shared" ref="E44:F44" si="23">E45</f>
        <v>0</v>
      </c>
      <c r="F44" s="10">
        <f t="shared" si="23"/>
        <v>0</v>
      </c>
      <c r="G44" s="53">
        <f>C44+D44</f>
        <v>-13.30564</v>
      </c>
    </row>
    <row r="45" spans="1:7" ht="39" thickBot="1">
      <c r="A45" s="54" t="s">
        <v>133</v>
      </c>
      <c r="B45" s="55" t="s">
        <v>134</v>
      </c>
      <c r="C45" s="56">
        <v>-13.30564</v>
      </c>
      <c r="D45" s="56"/>
      <c r="E45" s="56"/>
      <c r="F45" s="56"/>
      <c r="G45" s="57">
        <f t="shared" ref="G45" si="24">C45+D45</f>
        <v>-13.30564</v>
      </c>
    </row>
    <row r="46" spans="1:7">
      <c r="A46" s="61"/>
      <c r="B46" s="62"/>
      <c r="C46" s="63"/>
    </row>
    <row r="47" spans="1:7">
      <c r="D47" s="65"/>
      <c r="E47" s="65"/>
      <c r="F47" s="65"/>
      <c r="G47" s="65"/>
    </row>
    <row r="48" spans="1:7">
      <c r="G48" s="65"/>
    </row>
    <row r="51" spans="1:1">
      <c r="A51" s="3"/>
    </row>
  </sheetData>
  <pageMargins left="1.0236220472440944" right="0.27559055118110237" top="0.23622047244094491" bottom="0.3149606299212598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9"/>
  <sheetViews>
    <sheetView tabSelected="1" workbookViewId="0">
      <selection activeCell="B2" sqref="B2:E2"/>
    </sheetView>
  </sheetViews>
  <sheetFormatPr defaultColWidth="9.140625" defaultRowHeight="12.75"/>
  <cols>
    <col min="1" max="1" width="22.7109375" style="64" customWidth="1"/>
    <col min="2" max="2" width="58.5703125" style="3" customWidth="1"/>
    <col min="3" max="3" width="11.28515625" style="4" customWidth="1"/>
    <col min="4" max="4" width="10.5703125" style="3" customWidth="1"/>
    <col min="5" max="5" width="11" style="3" customWidth="1"/>
    <col min="6" max="191" width="9.140625" style="3" customWidth="1"/>
    <col min="192" max="16384" width="9.140625" style="3"/>
  </cols>
  <sheetData>
    <row r="1" spans="1:5">
      <c r="A1" s="1"/>
      <c r="B1" s="2"/>
      <c r="C1" s="71" t="s">
        <v>137</v>
      </c>
      <c r="D1" s="71"/>
      <c r="E1" s="71"/>
    </row>
    <row r="2" spans="1:5">
      <c r="A2" s="1"/>
      <c r="B2" s="71" t="s">
        <v>141</v>
      </c>
      <c r="C2" s="71"/>
      <c r="D2" s="71"/>
      <c r="E2" s="71"/>
    </row>
    <row r="3" spans="1:5">
      <c r="A3" s="1"/>
      <c r="B3" s="71" t="s">
        <v>140</v>
      </c>
      <c r="C3" s="71"/>
      <c r="D3" s="71"/>
      <c r="E3" s="71"/>
    </row>
    <row r="4" spans="1:5">
      <c r="A4" s="1"/>
      <c r="B4" s="71"/>
      <c r="C4" s="71"/>
    </row>
    <row r="5" spans="1:5">
      <c r="A5" s="72" t="s">
        <v>3</v>
      </c>
      <c r="B5" s="72"/>
      <c r="C5" s="72"/>
      <c r="D5" s="72"/>
      <c r="E5" s="72"/>
    </row>
    <row r="6" spans="1:5">
      <c r="A6" s="1"/>
      <c r="B6" s="2"/>
      <c r="E6" s="5" t="s">
        <v>4</v>
      </c>
    </row>
    <row r="7" spans="1:5" ht="45.75" customHeight="1">
      <c r="A7" s="6" t="s">
        <v>5</v>
      </c>
      <c r="B7" s="6" t="s">
        <v>6</v>
      </c>
      <c r="C7" s="7" t="s">
        <v>0</v>
      </c>
      <c r="D7" s="7" t="s">
        <v>1</v>
      </c>
      <c r="E7" s="6" t="s">
        <v>2</v>
      </c>
    </row>
    <row r="8" spans="1:5">
      <c r="A8" s="8" t="s">
        <v>7</v>
      </c>
      <c r="B8" s="9" t="s">
        <v>8</v>
      </c>
      <c r="C8" s="10">
        <f>C9+C11+C13+C17+C20+C21+C29+C31+C32+C38+C39</f>
        <v>686736</v>
      </c>
      <c r="D8" s="10">
        <f>D9+D11+D13+D17+D20+D21+D29+D31+D32+D38+D39</f>
        <v>1185</v>
      </c>
      <c r="E8" s="11">
        <f>E9+E11+E13+E17+E20+E21+E29+E31+E32+E38+E39</f>
        <v>687921</v>
      </c>
    </row>
    <row r="9" spans="1:5">
      <c r="A9" s="8" t="s">
        <v>9</v>
      </c>
      <c r="B9" s="9" t="s">
        <v>10</v>
      </c>
      <c r="C9" s="10">
        <f>C10</f>
        <v>396900</v>
      </c>
      <c r="D9" s="10">
        <f t="shared" ref="D9:E9" si="0">D10</f>
        <v>0</v>
      </c>
      <c r="E9" s="11">
        <f t="shared" si="0"/>
        <v>396900</v>
      </c>
    </row>
    <row r="10" spans="1:5">
      <c r="A10" s="12" t="s">
        <v>11</v>
      </c>
      <c r="B10" s="13" t="s">
        <v>12</v>
      </c>
      <c r="C10" s="14">
        <v>396900</v>
      </c>
      <c r="D10" s="14"/>
      <c r="E10" s="15">
        <f>C10+D10</f>
        <v>396900</v>
      </c>
    </row>
    <row r="11" spans="1:5" ht="25.5">
      <c r="A11" s="8" t="s">
        <v>13</v>
      </c>
      <c r="B11" s="9" t="s">
        <v>14</v>
      </c>
      <c r="C11" s="10">
        <f>C12</f>
        <v>5019</v>
      </c>
      <c r="D11" s="10">
        <f t="shared" ref="D11:E11" si="1">D12</f>
        <v>1185</v>
      </c>
      <c r="E11" s="11">
        <f t="shared" si="1"/>
        <v>6204</v>
      </c>
    </row>
    <row r="12" spans="1:5" ht="25.5">
      <c r="A12" s="12" t="s">
        <v>15</v>
      </c>
      <c r="B12" s="16" t="s">
        <v>16</v>
      </c>
      <c r="C12" s="14">
        <v>5019</v>
      </c>
      <c r="D12" s="14">
        <v>1185</v>
      </c>
      <c r="E12" s="15">
        <f t="shared" ref="E12:E81" si="2">C12+D12</f>
        <v>6204</v>
      </c>
    </row>
    <row r="13" spans="1:5">
      <c r="A13" s="8" t="s">
        <v>17</v>
      </c>
      <c r="B13" s="9" t="s">
        <v>18</v>
      </c>
      <c r="C13" s="10">
        <f>C14+C15+C16</f>
        <v>78434</v>
      </c>
      <c r="D13" s="10">
        <f t="shared" ref="D13:E13" si="3">D14+D15+D16</f>
        <v>0</v>
      </c>
      <c r="E13" s="11">
        <f t="shared" si="3"/>
        <v>78434</v>
      </c>
    </row>
    <row r="14" spans="1:5">
      <c r="A14" s="12" t="s">
        <v>19</v>
      </c>
      <c r="B14" s="13" t="s">
        <v>20</v>
      </c>
      <c r="C14" s="14">
        <v>73447</v>
      </c>
      <c r="D14" s="14"/>
      <c r="E14" s="15">
        <f t="shared" si="2"/>
        <v>73447</v>
      </c>
    </row>
    <row r="15" spans="1:5">
      <c r="A15" s="12" t="s">
        <v>21</v>
      </c>
      <c r="B15" s="13" t="s">
        <v>22</v>
      </c>
      <c r="C15" s="14">
        <v>330</v>
      </c>
      <c r="D15" s="14"/>
      <c r="E15" s="15">
        <f t="shared" si="2"/>
        <v>330</v>
      </c>
    </row>
    <row r="16" spans="1:5" ht="25.5">
      <c r="A16" s="12" t="s">
        <v>23</v>
      </c>
      <c r="B16" s="13" t="s">
        <v>24</v>
      </c>
      <c r="C16" s="14">
        <v>4657</v>
      </c>
      <c r="D16" s="14"/>
      <c r="E16" s="15">
        <f t="shared" si="2"/>
        <v>4657</v>
      </c>
    </row>
    <row r="17" spans="1:5">
      <c r="A17" s="8" t="s">
        <v>25</v>
      </c>
      <c r="B17" s="9" t="s">
        <v>26</v>
      </c>
      <c r="C17" s="10">
        <f>C18+C19</f>
        <v>98528</v>
      </c>
      <c r="D17" s="10">
        <f t="shared" ref="D17:E17" si="4">D18+D19</f>
        <v>0</v>
      </c>
      <c r="E17" s="11">
        <f t="shared" si="4"/>
        <v>98528</v>
      </c>
    </row>
    <row r="18" spans="1:5">
      <c r="A18" s="12" t="s">
        <v>27</v>
      </c>
      <c r="B18" s="13" t="s">
        <v>28</v>
      </c>
      <c r="C18" s="14">
        <v>17300</v>
      </c>
      <c r="D18" s="14"/>
      <c r="E18" s="15">
        <f t="shared" si="2"/>
        <v>17300</v>
      </c>
    </row>
    <row r="19" spans="1:5">
      <c r="A19" s="12" t="s">
        <v>29</v>
      </c>
      <c r="B19" s="13" t="s">
        <v>30</v>
      </c>
      <c r="C19" s="14">
        <v>81228</v>
      </c>
      <c r="D19" s="14"/>
      <c r="E19" s="15">
        <f t="shared" si="2"/>
        <v>81228</v>
      </c>
    </row>
    <row r="20" spans="1:5">
      <c r="A20" s="8" t="s">
        <v>31</v>
      </c>
      <c r="B20" s="9" t="s">
        <v>32</v>
      </c>
      <c r="C20" s="10">
        <v>23223</v>
      </c>
      <c r="D20" s="10"/>
      <c r="E20" s="11">
        <f>C20+D20</f>
        <v>23223</v>
      </c>
    </row>
    <row r="21" spans="1:5" ht="38.25">
      <c r="A21" s="8" t="s">
        <v>33</v>
      </c>
      <c r="B21" s="17" t="s">
        <v>34</v>
      </c>
      <c r="C21" s="10">
        <f>C22+C25+C27</f>
        <v>38842</v>
      </c>
      <c r="D21" s="10">
        <f>D22+D25+D27</f>
        <v>0</v>
      </c>
      <c r="E21" s="11">
        <f>E22+E25+E27</f>
        <v>38842</v>
      </c>
    </row>
    <row r="22" spans="1:5" ht="63.75">
      <c r="A22" s="8" t="s">
        <v>35</v>
      </c>
      <c r="B22" s="9" t="s">
        <v>36</v>
      </c>
      <c r="C22" s="10">
        <f>C23+C24</f>
        <v>23147</v>
      </c>
      <c r="D22" s="10">
        <f t="shared" ref="D22:E22" si="5">D23+D24</f>
        <v>0</v>
      </c>
      <c r="E22" s="11">
        <f t="shared" si="5"/>
        <v>23147</v>
      </c>
    </row>
    <row r="23" spans="1:5" ht="63.75">
      <c r="A23" s="12" t="s">
        <v>37</v>
      </c>
      <c r="B23" s="13" t="s">
        <v>38</v>
      </c>
      <c r="C23" s="14">
        <v>21472</v>
      </c>
      <c r="D23" s="14"/>
      <c r="E23" s="15">
        <f t="shared" si="2"/>
        <v>21472</v>
      </c>
    </row>
    <row r="24" spans="1:5" ht="63.75">
      <c r="A24" s="12" t="s">
        <v>39</v>
      </c>
      <c r="B24" s="13" t="s">
        <v>40</v>
      </c>
      <c r="C24" s="14">
        <v>1675</v>
      </c>
      <c r="D24" s="14"/>
      <c r="E24" s="15">
        <f t="shared" si="2"/>
        <v>1675</v>
      </c>
    </row>
    <row r="25" spans="1:5" ht="25.5">
      <c r="A25" s="8" t="s">
        <v>41</v>
      </c>
      <c r="B25" s="9" t="s">
        <v>42</v>
      </c>
      <c r="C25" s="10">
        <f>C26</f>
        <v>563</v>
      </c>
      <c r="D25" s="10">
        <f t="shared" ref="D25:E25" si="6">D26</f>
        <v>0</v>
      </c>
      <c r="E25" s="11">
        <f t="shared" si="6"/>
        <v>563</v>
      </c>
    </row>
    <row r="26" spans="1:5" ht="38.25">
      <c r="A26" s="12" t="s">
        <v>43</v>
      </c>
      <c r="B26" s="13" t="s">
        <v>44</v>
      </c>
      <c r="C26" s="14">
        <v>563</v>
      </c>
      <c r="D26" s="14"/>
      <c r="E26" s="15">
        <f t="shared" si="2"/>
        <v>563</v>
      </c>
    </row>
    <row r="27" spans="1:5" ht="63.75">
      <c r="A27" s="8" t="s">
        <v>45</v>
      </c>
      <c r="B27" s="9" t="s">
        <v>46</v>
      </c>
      <c r="C27" s="10">
        <f>C28</f>
        <v>15132</v>
      </c>
      <c r="D27" s="10">
        <f t="shared" ref="D27:E27" si="7">D28</f>
        <v>0</v>
      </c>
      <c r="E27" s="11">
        <f t="shared" si="7"/>
        <v>15132</v>
      </c>
    </row>
    <row r="28" spans="1:5" ht="63.75">
      <c r="A28" s="12" t="s">
        <v>47</v>
      </c>
      <c r="B28" s="13" t="s">
        <v>48</v>
      </c>
      <c r="C28" s="14">
        <v>15132</v>
      </c>
      <c r="D28" s="14"/>
      <c r="E28" s="15">
        <f t="shared" si="2"/>
        <v>15132</v>
      </c>
    </row>
    <row r="29" spans="1:5">
      <c r="A29" s="8" t="s">
        <v>49</v>
      </c>
      <c r="B29" s="9" t="s">
        <v>50</v>
      </c>
      <c r="C29" s="10">
        <f>C30</f>
        <v>4344</v>
      </c>
      <c r="D29" s="10"/>
      <c r="E29" s="11">
        <f t="shared" ref="E29" si="8">E30</f>
        <v>4344</v>
      </c>
    </row>
    <row r="30" spans="1:5">
      <c r="A30" s="12" t="s">
        <v>51</v>
      </c>
      <c r="B30" s="13" t="s">
        <v>52</v>
      </c>
      <c r="C30" s="14">
        <v>4344</v>
      </c>
      <c r="D30" s="14"/>
      <c r="E30" s="15">
        <f t="shared" si="2"/>
        <v>4344</v>
      </c>
    </row>
    <row r="31" spans="1:5" ht="25.5">
      <c r="A31" s="8" t="s">
        <v>53</v>
      </c>
      <c r="B31" s="9" t="s">
        <v>54</v>
      </c>
      <c r="C31" s="10">
        <v>161</v>
      </c>
      <c r="D31" s="10"/>
      <c r="E31" s="18">
        <f>C31+D31</f>
        <v>161</v>
      </c>
    </row>
    <row r="32" spans="1:5" ht="25.5">
      <c r="A32" s="19" t="s">
        <v>55</v>
      </c>
      <c r="B32" s="9" t="s">
        <v>56</v>
      </c>
      <c r="C32" s="10">
        <f>C33+C35</f>
        <v>26543</v>
      </c>
      <c r="D32" s="10">
        <f>D33+D35</f>
        <v>0</v>
      </c>
      <c r="E32" s="11">
        <f t="shared" ref="E32" si="9">E33+E35</f>
        <v>26543</v>
      </c>
    </row>
    <row r="33" spans="1:5" ht="63.75">
      <c r="A33" s="8" t="s">
        <v>57</v>
      </c>
      <c r="B33" s="9" t="s">
        <v>58</v>
      </c>
      <c r="C33" s="10">
        <f>C34</f>
        <v>9116</v>
      </c>
      <c r="D33" s="10">
        <f>D34</f>
        <v>0</v>
      </c>
      <c r="E33" s="11">
        <f>E34</f>
        <v>9116</v>
      </c>
    </row>
    <row r="34" spans="1:5" ht="63.75">
      <c r="A34" s="12" t="s">
        <v>59</v>
      </c>
      <c r="B34" s="13" t="s">
        <v>60</v>
      </c>
      <c r="C34" s="14">
        <v>9116</v>
      </c>
      <c r="D34" s="14"/>
      <c r="E34" s="15">
        <f t="shared" si="2"/>
        <v>9116</v>
      </c>
    </row>
    <row r="35" spans="1:5" ht="63.75">
      <c r="A35" s="8" t="s">
        <v>61</v>
      </c>
      <c r="B35" s="9" t="s">
        <v>62</v>
      </c>
      <c r="C35" s="10">
        <f>C36+C37</f>
        <v>17427</v>
      </c>
      <c r="D35" s="10">
        <f>D36+D37</f>
        <v>0</v>
      </c>
      <c r="E35" s="11">
        <f t="shared" ref="E35" si="10">E36+E37</f>
        <v>17427</v>
      </c>
    </row>
    <row r="36" spans="1:5" ht="38.25">
      <c r="A36" s="12" t="s">
        <v>63</v>
      </c>
      <c r="B36" s="13" t="s">
        <v>64</v>
      </c>
      <c r="C36" s="14">
        <v>9690</v>
      </c>
      <c r="D36" s="14"/>
      <c r="E36" s="15">
        <f t="shared" si="2"/>
        <v>9690</v>
      </c>
    </row>
    <row r="37" spans="1:5" ht="25.5">
      <c r="A37" s="12" t="s">
        <v>65</v>
      </c>
      <c r="B37" s="20" t="s">
        <v>66</v>
      </c>
      <c r="C37" s="14">
        <v>7737</v>
      </c>
      <c r="D37" s="14"/>
      <c r="E37" s="15">
        <f t="shared" si="2"/>
        <v>7737</v>
      </c>
    </row>
    <row r="38" spans="1:5">
      <c r="A38" s="8" t="s">
        <v>67</v>
      </c>
      <c r="B38" s="9" t="s">
        <v>68</v>
      </c>
      <c r="C38" s="10">
        <v>14742</v>
      </c>
      <c r="D38" s="10"/>
      <c r="E38" s="18">
        <f t="shared" si="2"/>
        <v>14742</v>
      </c>
    </row>
    <row r="39" spans="1:5" hidden="1">
      <c r="A39" s="21" t="s">
        <v>69</v>
      </c>
      <c r="B39" s="9" t="s">
        <v>70</v>
      </c>
      <c r="C39" s="10"/>
      <c r="D39" s="10"/>
      <c r="E39" s="15">
        <f t="shared" si="2"/>
        <v>0</v>
      </c>
    </row>
    <row r="40" spans="1:5">
      <c r="A40" s="22" t="s">
        <v>71</v>
      </c>
      <c r="B40" s="9" t="s">
        <v>72</v>
      </c>
      <c r="C40" s="11">
        <f>C41+C81</f>
        <v>1858901.1943600001</v>
      </c>
      <c r="D40" s="11">
        <f>D41+D81</f>
        <v>140876.57796000002</v>
      </c>
      <c r="E40" s="11">
        <f>E41+E81</f>
        <v>1999777.7723200002</v>
      </c>
    </row>
    <row r="41" spans="1:5" ht="25.5">
      <c r="A41" s="22" t="s">
        <v>73</v>
      </c>
      <c r="B41" s="9" t="s">
        <v>74</v>
      </c>
      <c r="C41" s="11">
        <f>C44+C58+C79+C42</f>
        <v>1858914.5</v>
      </c>
      <c r="D41" s="11">
        <f>D44+D58+D79+D42</f>
        <v>140876.57796000002</v>
      </c>
      <c r="E41" s="11">
        <f>E44+E58+E79+E42</f>
        <v>1999791.0779600001</v>
      </c>
    </row>
    <row r="42" spans="1:5" ht="25.5">
      <c r="A42" s="22" t="s">
        <v>75</v>
      </c>
      <c r="B42" s="9" t="s">
        <v>76</v>
      </c>
      <c r="C42" s="10">
        <f>C43</f>
        <v>4696.5</v>
      </c>
      <c r="D42" s="10">
        <f>D43</f>
        <v>11308.800000000001</v>
      </c>
      <c r="E42" s="18">
        <f t="shared" si="2"/>
        <v>16005.300000000001</v>
      </c>
    </row>
    <row r="43" spans="1:5" ht="25.5">
      <c r="A43" s="23" t="s">
        <v>77</v>
      </c>
      <c r="B43" s="13" t="s">
        <v>78</v>
      </c>
      <c r="C43" s="14">
        <v>4696.5</v>
      </c>
      <c r="D43" s="24">
        <f>2699.6+8609.2</f>
        <v>11308.800000000001</v>
      </c>
      <c r="E43" s="15">
        <f t="shared" si="2"/>
        <v>16005.300000000001</v>
      </c>
    </row>
    <row r="44" spans="1:5">
      <c r="A44" s="22" t="s">
        <v>79</v>
      </c>
      <c r="B44" s="9" t="s">
        <v>80</v>
      </c>
      <c r="C44" s="11">
        <f>C46+C47+C48+C52+C51+C49+C50</f>
        <v>381226.10000000003</v>
      </c>
      <c r="D44" s="11">
        <f t="shared" ref="D44:E44" si="11">D46+D47+D48+D52+D51+D49+D50</f>
        <v>-66237.522039999982</v>
      </c>
      <c r="E44" s="11">
        <f t="shared" si="11"/>
        <v>314988.57796000002</v>
      </c>
    </row>
    <row r="45" spans="1:5" hidden="1">
      <c r="A45" s="12"/>
      <c r="B45" s="25"/>
      <c r="C45" s="14"/>
      <c r="D45" s="14"/>
      <c r="E45" s="15">
        <f t="shared" si="2"/>
        <v>0</v>
      </c>
    </row>
    <row r="46" spans="1:5" ht="38.25">
      <c r="A46" s="12" t="s">
        <v>81</v>
      </c>
      <c r="B46" s="13" t="s">
        <v>82</v>
      </c>
      <c r="C46" s="14">
        <v>54556.6</v>
      </c>
      <c r="D46" s="14">
        <v>43620.800000000003</v>
      </c>
      <c r="E46" s="26">
        <f t="shared" si="2"/>
        <v>98177.4</v>
      </c>
    </row>
    <row r="47" spans="1:5" ht="51" hidden="1">
      <c r="A47" s="12" t="s">
        <v>83</v>
      </c>
      <c r="B47" s="25" t="s">
        <v>84</v>
      </c>
      <c r="C47" s="14"/>
      <c r="D47" s="14"/>
      <c r="E47" s="26">
        <f t="shared" si="2"/>
        <v>0</v>
      </c>
    </row>
    <row r="48" spans="1:5" ht="63.75">
      <c r="A48" s="12" t="s">
        <v>83</v>
      </c>
      <c r="B48" s="25" t="s">
        <v>85</v>
      </c>
      <c r="C48" s="14">
        <v>141620.6</v>
      </c>
      <c r="D48" s="14">
        <v>-141620.6</v>
      </c>
      <c r="E48" s="26">
        <f t="shared" si="2"/>
        <v>0</v>
      </c>
    </row>
    <row r="49" spans="1:6" ht="63.75">
      <c r="A49" s="12" t="s">
        <v>86</v>
      </c>
      <c r="B49" s="25" t="s">
        <v>85</v>
      </c>
      <c r="C49" s="14"/>
      <c r="D49" s="14">
        <f>141620.6+6908.77796</f>
        <v>148529.37796000001</v>
      </c>
      <c r="E49" s="26">
        <f t="shared" si="2"/>
        <v>148529.37796000001</v>
      </c>
    </row>
    <row r="50" spans="1:6" ht="51">
      <c r="A50" s="12" t="s">
        <v>87</v>
      </c>
      <c r="B50" s="25" t="s">
        <v>88</v>
      </c>
      <c r="C50" s="14"/>
      <c r="D50" s="14">
        <f>158666.7-93731.3-23029.3</f>
        <v>41906.100000000006</v>
      </c>
      <c r="E50" s="26">
        <f t="shared" si="2"/>
        <v>41906.100000000006</v>
      </c>
    </row>
    <row r="51" spans="1:6" ht="38.25">
      <c r="A51" s="12" t="s">
        <v>89</v>
      </c>
      <c r="B51" s="25" t="s">
        <v>90</v>
      </c>
      <c r="C51" s="14">
        <v>9350.7999999999993</v>
      </c>
      <c r="D51" s="27">
        <f>809.2-508</f>
        <v>301.20000000000005</v>
      </c>
      <c r="E51" s="26">
        <f t="shared" si="2"/>
        <v>9652</v>
      </c>
    </row>
    <row r="52" spans="1:6">
      <c r="A52" s="23" t="s">
        <v>91</v>
      </c>
      <c r="B52" s="25" t="s">
        <v>92</v>
      </c>
      <c r="C52" s="28">
        <f>C53+C54+C55+C56+C57</f>
        <v>175698.1</v>
      </c>
      <c r="D52" s="28">
        <f>D53+D54+D55+D56+D57</f>
        <v>-158974.39999999999</v>
      </c>
      <c r="E52" s="28">
        <f t="shared" ref="E52" si="12">E53+E54+E55+E56+E57</f>
        <v>16723.7</v>
      </c>
    </row>
    <row r="53" spans="1:6" ht="127.5">
      <c r="A53" s="23"/>
      <c r="B53" s="13" t="s">
        <v>93</v>
      </c>
      <c r="C53" s="14">
        <v>2211.3000000000002</v>
      </c>
      <c r="D53" s="29"/>
      <c r="E53" s="26">
        <f t="shared" si="2"/>
        <v>2211.3000000000002</v>
      </c>
    </row>
    <row r="54" spans="1:6">
      <c r="A54" s="23"/>
      <c r="B54" s="30" t="s">
        <v>94</v>
      </c>
      <c r="C54" s="14">
        <v>14820.1</v>
      </c>
      <c r="D54" s="14">
        <v>-1169.4000000000001</v>
      </c>
      <c r="E54" s="26">
        <f t="shared" si="2"/>
        <v>13650.7</v>
      </c>
    </row>
    <row r="55" spans="1:6" ht="51">
      <c r="A55" s="23"/>
      <c r="B55" s="30" t="s">
        <v>84</v>
      </c>
      <c r="C55" s="14">
        <v>158666.70000000001</v>
      </c>
      <c r="D55" s="14">
        <v>-158666.70000000001</v>
      </c>
      <c r="E55" s="26">
        <f t="shared" si="2"/>
        <v>0</v>
      </c>
      <c r="F55" s="31"/>
    </row>
    <row r="56" spans="1:6" ht="39.75" customHeight="1">
      <c r="A56" s="23"/>
      <c r="B56" s="30" t="s">
        <v>95</v>
      </c>
      <c r="C56" s="14"/>
      <c r="D56" s="14">
        <v>508</v>
      </c>
      <c r="E56" s="26">
        <f t="shared" si="2"/>
        <v>508</v>
      </c>
      <c r="F56" s="31"/>
    </row>
    <row r="57" spans="1:6" ht="25.5">
      <c r="A57" s="23"/>
      <c r="B57" s="30" t="s">
        <v>96</v>
      </c>
      <c r="C57" s="14"/>
      <c r="D57" s="14">
        <v>353.7</v>
      </c>
      <c r="E57" s="26">
        <f t="shared" si="2"/>
        <v>353.7</v>
      </c>
      <c r="F57" s="31"/>
    </row>
    <row r="58" spans="1:6">
      <c r="A58" s="22" t="s">
        <v>97</v>
      </c>
      <c r="B58" s="9" t="s">
        <v>98</v>
      </c>
      <c r="C58" s="10">
        <f>C61+C59+C62+C63+C77+C60+C75+C76+C78</f>
        <v>1472984.9</v>
      </c>
      <c r="D58" s="10">
        <f t="shared" ref="D58:E58" si="13">D61+D59+D62+D63+D77+D60+D75+D76+D78</f>
        <v>195807.30000000002</v>
      </c>
      <c r="E58" s="11">
        <f t="shared" si="13"/>
        <v>1668792.2</v>
      </c>
    </row>
    <row r="59" spans="1:6" ht="25.5">
      <c r="A59" s="32" t="s">
        <v>99</v>
      </c>
      <c r="B59" s="33" t="s">
        <v>100</v>
      </c>
      <c r="C59" s="34">
        <v>61410.400000000001</v>
      </c>
      <c r="D59" s="14">
        <f>5526.3+8622.7+11031.1</f>
        <v>25180.1</v>
      </c>
      <c r="E59" s="15">
        <f t="shared" si="2"/>
        <v>86590.5</v>
      </c>
    </row>
    <row r="60" spans="1:6" ht="38.25">
      <c r="A60" s="35" t="s">
        <v>101</v>
      </c>
      <c r="B60" s="33" t="s">
        <v>102</v>
      </c>
      <c r="C60" s="34">
        <v>366.2</v>
      </c>
      <c r="D60" s="14">
        <v>47.6</v>
      </c>
      <c r="E60" s="15">
        <f t="shared" si="2"/>
        <v>413.8</v>
      </c>
    </row>
    <row r="61" spans="1:6" ht="38.25">
      <c r="A61" s="32" t="s">
        <v>103</v>
      </c>
      <c r="B61" s="33" t="s">
        <v>104</v>
      </c>
      <c r="C61" s="34">
        <v>1104</v>
      </c>
      <c r="D61" s="14">
        <v>-201.1</v>
      </c>
      <c r="E61" s="15">
        <f t="shared" si="2"/>
        <v>902.9</v>
      </c>
    </row>
    <row r="62" spans="1:6" ht="31.5" customHeight="1">
      <c r="A62" s="32" t="s">
        <v>105</v>
      </c>
      <c r="B62" s="33" t="s">
        <v>106</v>
      </c>
      <c r="C62" s="34">
        <v>56006</v>
      </c>
      <c r="D62" s="14">
        <v>9500</v>
      </c>
      <c r="E62" s="15">
        <f t="shared" si="2"/>
        <v>65506</v>
      </c>
    </row>
    <row r="63" spans="1:6" ht="25.5">
      <c r="A63" s="32" t="s">
        <v>107</v>
      </c>
      <c r="B63" s="33" t="s">
        <v>108</v>
      </c>
      <c r="C63" s="28">
        <f t="shared" ref="C63" si="14">C64+C67+C68+C69+C70+C71+C72+C73+C74</f>
        <v>1201280.8</v>
      </c>
      <c r="D63" s="28">
        <f>D64+D67+D68+D69+D70+D71+D72+D73+D74</f>
        <v>158721</v>
      </c>
      <c r="E63" s="28">
        <f>E64+E67+E68+E69+E70+E71+E72+E73+E74</f>
        <v>1360001.7999999998</v>
      </c>
    </row>
    <row r="64" spans="1:6" s="41" customFormat="1" ht="63.75">
      <c r="A64" s="36" t="s">
        <v>107</v>
      </c>
      <c r="B64" s="37" t="s">
        <v>109</v>
      </c>
      <c r="C64" s="38">
        <f>C65+C66</f>
        <v>1053003.7</v>
      </c>
      <c r="D64" s="39">
        <f>D65+D66</f>
        <v>168693.9</v>
      </c>
      <c r="E64" s="40">
        <f t="shared" si="2"/>
        <v>1221697.5999999999</v>
      </c>
    </row>
    <row r="65" spans="1:5" s="41" customFormat="1">
      <c r="A65" s="36"/>
      <c r="B65" s="42" t="s">
        <v>110</v>
      </c>
      <c r="C65" s="38">
        <v>704944</v>
      </c>
      <c r="D65" s="39">
        <f>85655.8+34028.5+5503.7</f>
        <v>125188</v>
      </c>
      <c r="E65" s="15">
        <f t="shared" si="2"/>
        <v>830132</v>
      </c>
    </row>
    <row r="66" spans="1:5" s="41" customFormat="1">
      <c r="A66" s="36"/>
      <c r="B66" s="42" t="s">
        <v>111</v>
      </c>
      <c r="C66" s="38">
        <v>348059.7</v>
      </c>
      <c r="D66" s="39">
        <f>35136.9+8369</f>
        <v>43505.9</v>
      </c>
      <c r="E66" s="15">
        <f t="shared" si="2"/>
        <v>391565.60000000003</v>
      </c>
    </row>
    <row r="67" spans="1:5" s="41" customFormat="1" ht="25.5">
      <c r="A67" s="36" t="s">
        <v>107</v>
      </c>
      <c r="B67" s="43" t="s">
        <v>112</v>
      </c>
      <c r="C67" s="38">
        <v>52518</v>
      </c>
      <c r="D67" s="39">
        <v>1177.4000000000001</v>
      </c>
      <c r="E67" s="15">
        <f t="shared" si="2"/>
        <v>53695.4</v>
      </c>
    </row>
    <row r="68" spans="1:5" s="41" customFormat="1" ht="38.25">
      <c r="A68" s="36" t="s">
        <v>107</v>
      </c>
      <c r="B68" s="43" t="s">
        <v>113</v>
      </c>
      <c r="C68" s="38">
        <v>34637</v>
      </c>
      <c r="D68" s="39">
        <v>3193.6</v>
      </c>
      <c r="E68" s="15">
        <f t="shared" si="2"/>
        <v>37830.6</v>
      </c>
    </row>
    <row r="69" spans="1:5" s="41" customFormat="1" ht="25.5">
      <c r="A69" s="36" t="s">
        <v>107</v>
      </c>
      <c r="B69" s="43" t="s">
        <v>114</v>
      </c>
      <c r="C69" s="38">
        <v>11013</v>
      </c>
      <c r="D69" s="39"/>
      <c r="E69" s="15">
        <f t="shared" si="2"/>
        <v>11013</v>
      </c>
    </row>
    <row r="70" spans="1:5" s="41" customFormat="1" ht="51">
      <c r="A70" s="36" t="s">
        <v>107</v>
      </c>
      <c r="B70" s="43" t="s">
        <v>115</v>
      </c>
      <c r="C70" s="38">
        <v>2546</v>
      </c>
      <c r="D70" s="39"/>
      <c r="E70" s="15">
        <f t="shared" si="2"/>
        <v>2546</v>
      </c>
    </row>
    <row r="71" spans="1:5" s="41" customFormat="1" ht="25.5">
      <c r="A71" s="36" t="s">
        <v>107</v>
      </c>
      <c r="B71" s="42" t="s">
        <v>116</v>
      </c>
      <c r="C71" s="38">
        <v>372</v>
      </c>
      <c r="D71" s="39"/>
      <c r="E71" s="15">
        <f t="shared" si="2"/>
        <v>372</v>
      </c>
    </row>
    <row r="72" spans="1:5" ht="25.5">
      <c r="A72" s="36" t="s">
        <v>107</v>
      </c>
      <c r="B72" s="44" t="s">
        <v>117</v>
      </c>
      <c r="C72" s="38">
        <v>1122</v>
      </c>
      <c r="D72" s="39">
        <v>100</v>
      </c>
      <c r="E72" s="15">
        <f t="shared" si="2"/>
        <v>1222</v>
      </c>
    </row>
    <row r="73" spans="1:5" ht="25.5">
      <c r="A73" s="36" t="s">
        <v>107</v>
      </c>
      <c r="B73" s="42" t="s">
        <v>118</v>
      </c>
      <c r="C73" s="38">
        <v>407</v>
      </c>
      <c r="D73" s="39"/>
      <c r="E73" s="15">
        <f t="shared" si="2"/>
        <v>407</v>
      </c>
    </row>
    <row r="74" spans="1:5" ht="51">
      <c r="A74" s="36" t="s">
        <v>107</v>
      </c>
      <c r="B74" s="45" t="s">
        <v>119</v>
      </c>
      <c r="C74" s="38">
        <v>45662.1</v>
      </c>
      <c r="D74" s="39">
        <f>-11332.1-3111.8</f>
        <v>-14443.900000000001</v>
      </c>
      <c r="E74" s="40">
        <f t="shared" si="2"/>
        <v>31218.199999999997</v>
      </c>
    </row>
    <row r="75" spans="1:5" s="41" customFormat="1" ht="51" hidden="1">
      <c r="A75" s="35" t="s">
        <v>120</v>
      </c>
      <c r="B75" s="33" t="s">
        <v>119</v>
      </c>
      <c r="C75" s="34"/>
      <c r="D75" s="14"/>
      <c r="E75" s="15">
        <f t="shared" si="2"/>
        <v>0</v>
      </c>
    </row>
    <row r="76" spans="1:5" s="41" customFormat="1" ht="25.5">
      <c r="A76" s="12" t="s">
        <v>121</v>
      </c>
      <c r="B76" s="33" t="s">
        <v>122</v>
      </c>
      <c r="C76" s="34">
        <v>440.5</v>
      </c>
      <c r="D76" s="39">
        <v>-65.400000000000006</v>
      </c>
      <c r="E76" s="15">
        <f t="shared" si="2"/>
        <v>375.1</v>
      </c>
    </row>
    <row r="77" spans="1:5" ht="69.75" customHeight="1">
      <c r="A77" s="12" t="s">
        <v>123</v>
      </c>
      <c r="B77" s="46" t="s">
        <v>124</v>
      </c>
      <c r="C77" s="34">
        <v>152377</v>
      </c>
      <c r="D77" s="14">
        <v>2082</v>
      </c>
      <c r="E77" s="15">
        <f t="shared" si="2"/>
        <v>154459</v>
      </c>
    </row>
    <row r="78" spans="1:5" ht="38.25">
      <c r="A78" s="12" t="s">
        <v>125</v>
      </c>
      <c r="B78" s="46" t="s">
        <v>126</v>
      </c>
      <c r="C78" s="34"/>
      <c r="D78" s="14">
        <v>543.1</v>
      </c>
      <c r="E78" s="15">
        <f t="shared" si="2"/>
        <v>543.1</v>
      </c>
    </row>
    <row r="79" spans="1:5" s="50" customFormat="1">
      <c r="A79" s="8" t="s">
        <v>127</v>
      </c>
      <c r="B79" s="47" t="s">
        <v>128</v>
      </c>
      <c r="C79" s="48">
        <f>C80</f>
        <v>7</v>
      </c>
      <c r="D79" s="48">
        <f t="shared" ref="D79:E79" si="15">D80</f>
        <v>-2</v>
      </c>
      <c r="E79" s="49">
        <f t="shared" si="15"/>
        <v>5</v>
      </c>
    </row>
    <row r="80" spans="1:5" ht="42" customHeight="1">
      <c r="A80" s="12" t="s">
        <v>129</v>
      </c>
      <c r="B80" s="46" t="s">
        <v>130</v>
      </c>
      <c r="C80" s="34">
        <v>7</v>
      </c>
      <c r="D80" s="51">
        <v>-2</v>
      </c>
      <c r="E80" s="15">
        <f t="shared" si="2"/>
        <v>5</v>
      </c>
    </row>
    <row r="81" spans="1:5" s="50" customFormat="1" ht="25.5">
      <c r="A81" s="8" t="s">
        <v>131</v>
      </c>
      <c r="B81" s="52" t="s">
        <v>132</v>
      </c>
      <c r="C81" s="10">
        <f>C82</f>
        <v>-13.30564</v>
      </c>
      <c r="D81" s="10">
        <f>D82</f>
        <v>0</v>
      </c>
      <c r="E81" s="53">
        <f t="shared" si="2"/>
        <v>-13.30564</v>
      </c>
    </row>
    <row r="82" spans="1:5" ht="39" thickBot="1">
      <c r="A82" s="54" t="s">
        <v>133</v>
      </c>
      <c r="B82" s="55" t="s">
        <v>134</v>
      </c>
      <c r="C82" s="56">
        <v>-13.30564</v>
      </c>
      <c r="D82" s="56"/>
      <c r="E82" s="57">
        <f t="shared" ref="E82" si="16">C82+D82</f>
        <v>-13.30564</v>
      </c>
    </row>
    <row r="83" spans="1:5" ht="13.5" thickBot="1">
      <c r="A83" s="58" t="s">
        <v>135</v>
      </c>
      <c r="B83" s="59" t="s">
        <v>136</v>
      </c>
      <c r="C83" s="60">
        <f>C40+C8</f>
        <v>2545637.1943600001</v>
      </c>
      <c r="D83" s="60">
        <f>D40+D8</f>
        <v>142061.57796000002</v>
      </c>
      <c r="E83" s="60">
        <f>E40+E8</f>
        <v>2687698.7723200005</v>
      </c>
    </row>
    <row r="84" spans="1:5">
      <c r="A84" s="61"/>
      <c r="B84" s="62"/>
      <c r="C84" s="63"/>
    </row>
    <row r="85" spans="1:5">
      <c r="D85" s="65"/>
      <c r="E85" s="65"/>
    </row>
    <row r="86" spans="1:5">
      <c r="E86" s="65"/>
    </row>
    <row r="89" spans="1:5">
      <c r="A89" s="3"/>
    </row>
  </sheetData>
  <mergeCells count="5">
    <mergeCell ref="C1:E1"/>
    <mergeCell ref="B2:E2"/>
    <mergeCell ref="B3:E3"/>
    <mergeCell ref="B4:C4"/>
    <mergeCell ref="A5:E5"/>
  </mergeCells>
  <pageMargins left="1.0236220472440944" right="0.27559055118110237" top="0.23622047244094491" bottom="0.3149606299212598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прил2 доходы (2)</vt:lpstr>
      <vt:lpstr>прил2 доходы</vt:lpstr>
      <vt:lpstr>'прил2 доходы'!Заголовки_для_печати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Work</cp:lastModifiedBy>
  <cp:lastPrinted>2017-01-18T09:57:01Z</cp:lastPrinted>
  <dcterms:created xsi:type="dcterms:W3CDTF">2016-04-22T05:42:47Z</dcterms:created>
  <dcterms:modified xsi:type="dcterms:W3CDTF">2017-01-18T09:57:39Z</dcterms:modified>
</cp:coreProperties>
</file>